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nnée 2006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<sst xmlns="http://schemas.openxmlformats.org/spreadsheetml/2006/main" count="134" uniqueCount="96">
  <si>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Saisie de la consommation en Unité Commune de Dispensation (UCD)</t>
  </si>
  <si>
    <t>Etablissement - Tous services</t>
  </si>
  <si>
    <t>Code</t>
  </si>
  <si>
    <t>Hôpital</t>
  </si>
  <si>
    <t>Total</t>
  </si>
  <si>
    <t>MCO</t>
  </si>
  <si>
    <t>SSR</t>
  </si>
  <si>
    <t>SLD</t>
  </si>
  <si>
    <t>Psychiatrie</t>
  </si>
  <si>
    <t xml:space="preserve">journées d'hospitalisation : </t>
  </si>
  <si>
    <t>lits :</t>
  </si>
  <si>
    <t>ATC</t>
  </si>
  <si>
    <t>Antibiotiques</t>
  </si>
  <si>
    <t>Voie d’adm°</t>
  </si>
  <si>
    <t>Dose unitaire</t>
  </si>
  <si>
    <t xml:space="preserve">                                 Consommation </t>
  </si>
  <si>
    <t>UCD</t>
  </si>
  <si>
    <t>g ou MU</t>
  </si>
  <si>
    <t>DDJ</t>
  </si>
  <si>
    <t>JTE</t>
  </si>
  <si>
    <t>JTE/
1000JH</t>
  </si>
  <si>
    <t>ANTIMYCOSIQUES A USAGE SYSTEMIQUE (J02A)</t>
  </si>
  <si>
    <t>ANTIFONGIQUES POLYENIQUES</t>
  </si>
  <si>
    <t>AMPHOTERICINE B</t>
  </si>
  <si>
    <t>J02AA01</t>
  </si>
  <si>
    <t>Exprimée en g</t>
  </si>
  <si>
    <t>O</t>
  </si>
  <si>
    <t>Amphotericine B IV</t>
  </si>
  <si>
    <t>Exprimée en mg</t>
  </si>
  <si>
    <t>FUNGIZONE  50 mg fl inj perf</t>
  </si>
  <si>
    <t>I</t>
  </si>
  <si>
    <t xml:space="preserve">Total amphotericine B IV </t>
  </si>
  <si>
    <t>Amphotericine B lipidique IV</t>
  </si>
  <si>
    <t xml:space="preserve">ABELCET 100 mg/20 ml </t>
  </si>
  <si>
    <t xml:space="preserve">Total amphotericine B lipidique IV </t>
  </si>
  <si>
    <t>Amphotericine B liposomale IV</t>
  </si>
  <si>
    <t>AMBISOME 50 mg fl inj  30 ml</t>
  </si>
  <si>
    <t xml:space="preserve">Total amphotericine B liposomale IV </t>
  </si>
  <si>
    <t>Total Amphotericine B</t>
  </si>
  <si>
    <t>FLUCYTOSINE</t>
  </si>
  <si>
    <t>flucytosine</t>
  </si>
  <si>
    <t>J02AX01</t>
  </si>
  <si>
    <t>Flucytosine orale</t>
  </si>
  <si>
    <t>ANCOTIL 500 mg cp</t>
  </si>
  <si>
    <t>Total Flucytosine orale</t>
  </si>
  <si>
    <t>ANCOTIL 1% fl inj 250 ml</t>
  </si>
  <si>
    <t>Total flucytosine</t>
  </si>
  <si>
    <t>ECHINOCANDINES</t>
  </si>
  <si>
    <t>Caspofungine</t>
  </si>
  <si>
    <t>J02AX04</t>
  </si>
  <si>
    <t>caspofungine</t>
  </si>
  <si>
    <t>CANCIDAS 50 mg fl inj 10 ml</t>
  </si>
  <si>
    <t>CANCIDAS 70 mg fl inj 10 ml</t>
  </si>
  <si>
    <t>Total Caspofungine</t>
  </si>
  <si>
    <t>ANTIFONGIQUES AZOLES</t>
  </si>
  <si>
    <t>Fluconazole</t>
  </si>
  <si>
    <t>J02AC01</t>
  </si>
  <si>
    <t>fluconazole orale</t>
  </si>
  <si>
    <t>Fluconazole merck 50 mg gél.</t>
  </si>
  <si>
    <t>Fluconazole merck 100 mg gél.</t>
  </si>
  <si>
    <t>Fluconazole merck 200 mg gél.</t>
  </si>
  <si>
    <t>Triflucan 50 mg/5 ml susp buv</t>
  </si>
  <si>
    <t>Triflucan 200 mg/5 ml susp buv</t>
  </si>
  <si>
    <t>Total Fluconazole orale</t>
  </si>
  <si>
    <t>fluconazole IV</t>
  </si>
  <si>
    <t>Triflucan 100 mg/ml 50 ml</t>
  </si>
  <si>
    <t>Triflucan 200 mg/ml 100 ml</t>
  </si>
  <si>
    <t>Triflucan 400 mg/ml 200 ml</t>
  </si>
  <si>
    <t>Total Fluconazole IV</t>
  </si>
  <si>
    <t>Total Fluconazole</t>
  </si>
  <si>
    <t>Itraconazole</t>
  </si>
  <si>
    <t>J02AC02</t>
  </si>
  <si>
    <t>Itraconazole orale</t>
  </si>
  <si>
    <t>Sporanox 100 mg gél.</t>
  </si>
  <si>
    <t>Sporanox sol buv 150 ml</t>
  </si>
  <si>
    <t>Total Itraconazole orale</t>
  </si>
  <si>
    <t>Total Itraconazole</t>
  </si>
  <si>
    <t>Voriconazole</t>
  </si>
  <si>
    <t>J02AC03</t>
  </si>
  <si>
    <t>Voriconazole orale</t>
  </si>
  <si>
    <t>Vfend 50 mg cp</t>
  </si>
  <si>
    <t>Vfend 200 mg cp</t>
  </si>
  <si>
    <t>Vfend 40 mg/ml sups buv 1</t>
  </si>
  <si>
    <t>Total Voriconazole orale</t>
  </si>
  <si>
    <t>Voriconazole IV</t>
  </si>
  <si>
    <t>Vfend 200 mg sol inj</t>
  </si>
  <si>
    <t>Total Voriconazole iv</t>
  </si>
  <si>
    <t>Total Voriconazole</t>
  </si>
  <si>
    <t>Posaconazole</t>
  </si>
  <si>
    <t>J02AC04</t>
  </si>
  <si>
    <t>Posaconazole orale</t>
  </si>
  <si>
    <t>Noxafil 10 mg/ml susp buv 105 ml</t>
  </si>
  <si>
    <t>Total Posaconazole orale</t>
  </si>
  <si>
    <t>Total posaconazole</t>
  </si>
  <si>
    <t>Flucytosine injectable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</si>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</sst>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55"/>
      <name val="Times New Roman"/>
      <family val="1"/>
    </font>
    <font>
      <sz val="10"/>
      <color indexed="22"/>
      <name val="Times New Roman"/>
      <family val="1"/>
    </font>
    <font>
      <sz val="8"/>
      <color indexed="8"/>
      <name val="Verdana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5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4" borderId="7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top" wrapText="1"/>
    </xf>
    <xf numFmtId="2" fontId="2" fillId="0" borderId="0" xfId="0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5" borderId="15" xfId="0" applyFont="1" applyFill="1" applyBorder="1" applyAlignment="1" applyProtection="1">
      <alignment vertical="center"/>
      <protection/>
    </xf>
    <xf numFmtId="0" fontId="8" fillId="5" borderId="16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vertical="center"/>
      <protection/>
    </xf>
    <xf numFmtId="0" fontId="9" fillId="5" borderId="16" xfId="0" applyFont="1" applyFill="1" applyBorder="1" applyAlignment="1" applyProtection="1">
      <alignment vertical="center"/>
      <protection/>
    </xf>
    <xf numFmtId="2" fontId="2" fillId="5" borderId="17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3" fillId="6" borderId="10" xfId="0" applyFont="1" applyFill="1" applyBorder="1" applyAlignment="1" applyProtection="1">
      <alignment vertical="center"/>
      <protection/>
    </xf>
    <xf numFmtId="0" fontId="14" fillId="6" borderId="11" xfId="0" applyFont="1" applyFill="1" applyBorder="1" applyAlignment="1" applyProtection="1">
      <alignment horizontal="center" vertical="center"/>
      <protection/>
    </xf>
    <xf numFmtId="0" fontId="13" fillId="6" borderId="11" xfId="0" applyFont="1" applyFill="1" applyBorder="1" applyAlignment="1" applyProtection="1">
      <alignment vertical="center"/>
      <protection/>
    </xf>
    <xf numFmtId="2" fontId="13" fillId="6" borderId="12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0" fontId="2" fillId="6" borderId="10" xfId="0" applyFont="1" applyFill="1" applyBorder="1" applyAlignment="1" applyProtection="1">
      <alignment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2" fillId="6" borderId="11" xfId="0" applyFont="1" applyFill="1" applyBorder="1" applyAlignment="1" applyProtection="1">
      <alignment vertical="center"/>
      <protection/>
    </xf>
    <xf numFmtId="0" fontId="9" fillId="6" borderId="11" xfId="0" applyFont="1" applyFill="1" applyBorder="1" applyAlignment="1" applyProtection="1">
      <alignment vertical="center"/>
      <protection/>
    </xf>
    <xf numFmtId="2" fontId="2" fillId="6" borderId="12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vertical="center"/>
      <protection locked="0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7" borderId="0" xfId="0" applyFont="1" applyFill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31">
      <selection activeCell="K31" sqref="K31"/>
    </sheetView>
  </sheetViews>
  <sheetFormatPr defaultColWidth="11.421875" defaultRowHeight="12.75"/>
  <cols>
    <col min="1" max="1" width="8.8515625" style="7" customWidth="1"/>
    <col min="2" max="2" width="25.421875" style="4" customWidth="1"/>
    <col min="3" max="4" width="6.7109375" style="4" customWidth="1"/>
    <col min="5" max="9" width="8.7109375" style="4" customWidth="1"/>
    <col min="10" max="16384" width="11.421875" style="4" customWidth="1"/>
  </cols>
  <sheetData>
    <row r="1" spans="1:9" ht="12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s="6" customFormat="1" ht="12" customHeight="1">
      <c r="A2" s="5" t="s">
        <v>1</v>
      </c>
      <c r="B2" s="1"/>
      <c r="C2" s="1"/>
      <c r="D2" s="5"/>
      <c r="E2" s="5"/>
      <c r="F2" s="5"/>
      <c r="G2" s="5"/>
      <c r="H2" s="5"/>
      <c r="I2" s="5"/>
    </row>
    <row r="3" ht="10.5" customHeight="1"/>
    <row r="4" ht="10.5" customHeight="1" thickBot="1">
      <c r="E4" s="8"/>
    </row>
    <row r="5" spans="1:9" ht="12" customHeight="1" thickBot="1">
      <c r="A5" s="9"/>
      <c r="B5" s="10" t="s">
        <v>2</v>
      </c>
      <c r="E5" s="11"/>
      <c r="I5" s="12"/>
    </row>
    <row r="6" spans="1:8" ht="12" customHeight="1" thickBot="1">
      <c r="A6" s="9"/>
      <c r="B6" s="10" t="s">
        <v>3</v>
      </c>
      <c r="D6" s="13"/>
      <c r="E6" s="14"/>
      <c r="F6" s="15"/>
      <c r="G6" s="15"/>
      <c r="H6" s="16"/>
    </row>
    <row r="7" spans="1:9" ht="12" customHeight="1">
      <c r="A7" s="9"/>
      <c r="B7" s="10"/>
      <c r="D7" s="13"/>
      <c r="E7" s="17"/>
      <c r="F7" s="17"/>
      <c r="G7" s="17"/>
      <c r="H7" s="17"/>
      <c r="I7" s="18"/>
    </row>
    <row r="8" spans="1:9" ht="12" customHeight="1" thickBot="1">
      <c r="A8" s="9"/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</row>
    <row r="9" spans="1:9" ht="12" customHeight="1" thickBot="1">
      <c r="A9" s="9"/>
      <c r="B9" s="4" t="s">
        <v>9</v>
      </c>
      <c r="E9" s="20" t="s">
        <v>95</v>
      </c>
      <c r="F9" s="20"/>
      <c r="G9" s="20"/>
      <c r="H9" s="20"/>
      <c r="I9" s="20"/>
    </row>
    <row r="10" spans="2:9" ht="12" customHeight="1" thickBot="1">
      <c r="B10" s="4" t="s">
        <v>10</v>
      </c>
      <c r="E10" s="20" t="s">
        <v>95</v>
      </c>
      <c r="F10" s="20"/>
      <c r="G10" s="20"/>
      <c r="H10" s="20"/>
      <c r="I10" s="20"/>
    </row>
    <row r="11" spans="1:9" ht="12" customHeight="1" thickBot="1">
      <c r="A11" s="21"/>
      <c r="B11" s="22"/>
      <c r="C11" s="23"/>
      <c r="D11" s="23"/>
      <c r="E11" s="22"/>
      <c r="F11" s="24"/>
      <c r="G11" s="24"/>
      <c r="H11" s="24"/>
      <c r="I11" s="22"/>
    </row>
    <row r="12" spans="1:9" ht="12" customHeight="1">
      <c r="A12" s="91" t="s">
        <v>11</v>
      </c>
      <c r="B12" s="93" t="s">
        <v>12</v>
      </c>
      <c r="C12" s="95" t="s">
        <v>13</v>
      </c>
      <c r="D12" s="97" t="s">
        <v>14</v>
      </c>
      <c r="E12" s="25" t="s">
        <v>15</v>
      </c>
      <c r="F12" s="26"/>
      <c r="G12" s="27"/>
      <c r="H12" s="28"/>
      <c r="I12" s="29"/>
    </row>
    <row r="13" spans="1:9" ht="24" customHeight="1" thickBot="1">
      <c r="A13" s="92"/>
      <c r="B13" s="94"/>
      <c r="C13" s="96"/>
      <c r="D13" s="98"/>
      <c r="E13" s="31" t="s">
        <v>16</v>
      </c>
      <c r="F13" s="32" t="s">
        <v>17</v>
      </c>
      <c r="G13" s="33" t="s">
        <v>18</v>
      </c>
      <c r="H13" s="30" t="s">
        <v>19</v>
      </c>
      <c r="I13" s="34" t="s">
        <v>20</v>
      </c>
    </row>
    <row r="14" spans="1:9" ht="12" customHeight="1">
      <c r="A14" s="35"/>
      <c r="B14" s="36"/>
      <c r="C14" s="37"/>
      <c r="D14" s="38"/>
      <c r="E14" s="39"/>
      <c r="F14" s="35"/>
      <c r="G14" s="40"/>
      <c r="H14" s="35"/>
      <c r="I14" s="22"/>
    </row>
    <row r="15" spans="1:11" ht="15.75">
      <c r="A15" s="41"/>
      <c r="B15" s="99" t="s">
        <v>21</v>
      </c>
      <c r="C15" s="99"/>
      <c r="D15" s="99"/>
      <c r="E15" s="99"/>
      <c r="F15" s="99"/>
      <c r="G15" s="99"/>
      <c r="H15" s="99"/>
      <c r="J15" s="42"/>
      <c r="K15" s="42"/>
    </row>
    <row r="16" spans="1:9" ht="12.75">
      <c r="A16" s="41"/>
      <c r="B16" s="100" t="s">
        <v>22</v>
      </c>
      <c r="C16" s="100"/>
      <c r="D16" s="100"/>
      <c r="E16" s="100"/>
      <c r="F16" s="100"/>
      <c r="G16" s="100"/>
      <c r="H16" s="100"/>
      <c r="I16" s="43"/>
    </row>
    <row r="17" spans="1:9" s="47" customFormat="1" ht="12.75">
      <c r="A17" s="44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41"/>
      <c r="B18" s="101" t="s">
        <v>23</v>
      </c>
      <c r="C18" s="101"/>
      <c r="D18" s="101"/>
      <c r="E18" s="101"/>
      <c r="F18" s="101"/>
      <c r="G18" s="101"/>
      <c r="H18" s="101"/>
      <c r="I18" s="43"/>
    </row>
    <row r="19" spans="1:9" ht="12.75">
      <c r="A19" s="41" t="s">
        <v>24</v>
      </c>
      <c r="B19" s="48" t="s">
        <v>27</v>
      </c>
      <c r="C19" s="49"/>
      <c r="D19" s="50"/>
      <c r="E19" s="50"/>
      <c r="F19" s="50"/>
      <c r="G19" s="51"/>
      <c r="H19" s="52"/>
      <c r="I19" s="43"/>
    </row>
    <row r="20" spans="1:9" ht="13.5" thickBot="1">
      <c r="A20" s="41"/>
      <c r="B20" s="53" t="s">
        <v>28</v>
      </c>
      <c r="C20" s="54"/>
      <c r="D20" s="13"/>
      <c r="E20" s="13"/>
      <c r="F20" s="13"/>
      <c r="G20" s="55"/>
      <c r="H20" s="56"/>
      <c r="I20" s="43"/>
    </row>
    <row r="21" spans="1:9" s="47" customFormat="1" ht="13.5" thickBot="1">
      <c r="A21" s="44"/>
      <c r="B21" s="57" t="s">
        <v>29</v>
      </c>
      <c r="C21" s="54" t="s">
        <v>30</v>
      </c>
      <c r="D21" s="13">
        <v>50</v>
      </c>
      <c r="E21" s="20">
        <v>0</v>
      </c>
      <c r="F21" s="22">
        <f>E21*D21</f>
        <v>0</v>
      </c>
      <c r="G21" s="55">
        <v>35</v>
      </c>
      <c r="H21" s="56"/>
      <c r="I21" s="46"/>
    </row>
    <row r="22" spans="1:9" ht="12" customHeight="1">
      <c r="A22" s="44"/>
      <c r="B22" s="58" t="s">
        <v>31</v>
      </c>
      <c r="C22" s="59"/>
      <c r="D22" s="60"/>
      <c r="E22" s="60"/>
      <c r="F22" s="60">
        <f>SUM(F21:F21)</f>
        <v>0</v>
      </c>
      <c r="G22" s="61">
        <v>35</v>
      </c>
      <c r="H22" s="62">
        <f>F22/G22</f>
        <v>0</v>
      </c>
      <c r="I22" s="43" t="e">
        <f>H22/$E$9*1000</f>
        <v>#VALUE!</v>
      </c>
    </row>
    <row r="23" spans="1:9" s="47" customFormat="1" ht="13.5" customHeight="1">
      <c r="A23" s="44"/>
      <c r="B23" s="13"/>
      <c r="C23" s="54"/>
      <c r="D23" s="13"/>
      <c r="E23" s="13"/>
      <c r="F23" s="13"/>
      <c r="G23" s="55"/>
      <c r="H23" s="63"/>
      <c r="I23" s="46"/>
    </row>
    <row r="24" spans="1:9" ht="12.75">
      <c r="A24" s="41" t="s">
        <v>24</v>
      </c>
      <c r="B24" s="48" t="s">
        <v>32</v>
      </c>
      <c r="C24" s="49"/>
      <c r="D24" s="50"/>
      <c r="E24" s="50"/>
      <c r="F24" s="50"/>
      <c r="G24" s="51"/>
      <c r="H24" s="52"/>
      <c r="I24" s="43"/>
    </row>
    <row r="25" spans="1:9" ht="13.5" thickBot="1">
      <c r="A25" s="41"/>
      <c r="B25" s="53" t="s">
        <v>28</v>
      </c>
      <c r="C25" s="54"/>
      <c r="D25" s="13"/>
      <c r="E25" s="13"/>
      <c r="F25" s="13"/>
      <c r="G25" s="55"/>
      <c r="H25" s="56"/>
      <c r="I25" s="43"/>
    </row>
    <row r="26" spans="1:9" ht="13.5" thickBot="1">
      <c r="A26" s="41"/>
      <c r="B26" s="57" t="s">
        <v>33</v>
      </c>
      <c r="C26" s="54" t="s">
        <v>30</v>
      </c>
      <c r="D26" s="13">
        <v>100</v>
      </c>
      <c r="E26" s="20">
        <v>0</v>
      </c>
      <c r="F26" s="22">
        <f>E26*D26</f>
        <v>0</v>
      </c>
      <c r="G26" s="55">
        <v>350</v>
      </c>
      <c r="H26" s="56"/>
      <c r="I26" s="43"/>
    </row>
    <row r="27" spans="1:9" ht="12.75">
      <c r="A27" s="44"/>
      <c r="B27" s="58" t="s">
        <v>34</v>
      </c>
      <c r="C27" s="59"/>
      <c r="D27" s="60"/>
      <c r="E27" s="60"/>
      <c r="F27" s="60">
        <f>SUM(F25:F26)</f>
        <v>0</v>
      </c>
      <c r="G27" s="61">
        <v>350</v>
      </c>
      <c r="H27" s="62">
        <f>F27/G27</f>
        <v>0</v>
      </c>
      <c r="I27" s="43" t="e">
        <f>H27/$E$9*1000</f>
        <v>#VALUE!</v>
      </c>
    </row>
    <row r="28" spans="1:9" s="47" customFormat="1" ht="12.75">
      <c r="A28" s="44"/>
      <c r="B28" s="13"/>
      <c r="C28" s="54"/>
      <c r="D28" s="13"/>
      <c r="E28" s="13"/>
      <c r="F28" s="13"/>
      <c r="G28" s="55"/>
      <c r="H28" s="63"/>
      <c r="I28" s="46"/>
    </row>
    <row r="29" spans="1:9" ht="12.75">
      <c r="A29" s="41" t="s">
        <v>24</v>
      </c>
      <c r="B29" s="48" t="s">
        <v>35</v>
      </c>
      <c r="C29" s="49"/>
      <c r="D29" s="50"/>
      <c r="E29" s="50"/>
      <c r="F29" s="50"/>
      <c r="G29" s="51"/>
      <c r="H29" s="52"/>
      <c r="I29" s="43"/>
    </row>
    <row r="30" spans="1:9" ht="13.5" thickBot="1">
      <c r="A30" s="41"/>
      <c r="B30" s="53" t="s">
        <v>28</v>
      </c>
      <c r="C30" s="54"/>
      <c r="D30" s="13"/>
      <c r="E30" s="13"/>
      <c r="F30" s="13"/>
      <c r="G30" s="55"/>
      <c r="H30" s="56"/>
      <c r="I30" s="43"/>
    </row>
    <row r="31" spans="1:9" s="47" customFormat="1" ht="13.5" thickBot="1">
      <c r="A31" s="44"/>
      <c r="B31" s="57" t="s">
        <v>36</v>
      </c>
      <c r="C31" s="54" t="s">
        <v>30</v>
      </c>
      <c r="D31" s="13">
        <v>50</v>
      </c>
      <c r="E31" s="20">
        <v>0</v>
      </c>
      <c r="F31" s="22">
        <f>E31*D31</f>
        <v>0</v>
      </c>
      <c r="G31" s="55">
        <v>210</v>
      </c>
      <c r="H31" s="56"/>
      <c r="I31" s="46"/>
    </row>
    <row r="32" spans="1:9" ht="12.75">
      <c r="A32" s="44"/>
      <c r="B32" s="58" t="s">
        <v>37</v>
      </c>
      <c r="C32" s="59"/>
      <c r="D32" s="60"/>
      <c r="E32" s="60"/>
      <c r="F32" s="60">
        <f>SUM(F30:F31)</f>
        <v>0</v>
      </c>
      <c r="G32" s="61">
        <v>210</v>
      </c>
      <c r="H32" s="62">
        <f>F32/G32</f>
        <v>0</v>
      </c>
      <c r="I32" s="43" t="e">
        <f>H32/$E$9*1000</f>
        <v>#VALUE!</v>
      </c>
    </row>
    <row r="33" spans="1:9" s="13" customFormat="1" ht="12.75">
      <c r="A33" s="64"/>
      <c r="C33" s="54"/>
      <c r="G33" s="55"/>
      <c r="H33" s="63"/>
      <c r="I33" s="63"/>
    </row>
    <row r="34" spans="1:9" s="71" customFormat="1" ht="13.5">
      <c r="A34" s="65"/>
      <c r="B34" s="66" t="s">
        <v>38</v>
      </c>
      <c r="C34" s="67"/>
      <c r="D34" s="68"/>
      <c r="E34" s="68"/>
      <c r="F34" s="68">
        <f>F27+F22+F32</f>
        <v>0</v>
      </c>
      <c r="G34" s="68"/>
      <c r="H34" s="69">
        <f>H22+H27+H32</f>
        <v>0</v>
      </c>
      <c r="I34" s="70" t="e">
        <f>H34/$E$9*1000</f>
        <v>#VALUE!</v>
      </c>
    </row>
    <row r="35" spans="1:9" s="47" customFormat="1" ht="12.75">
      <c r="A35" s="44"/>
      <c r="B35" s="13"/>
      <c r="C35" s="54"/>
      <c r="D35" s="13"/>
      <c r="E35" s="13"/>
      <c r="F35" s="13"/>
      <c r="G35" s="55"/>
      <c r="H35" s="63"/>
      <c r="I35" s="46"/>
    </row>
    <row r="36" spans="1:9" ht="12.75">
      <c r="A36" s="41"/>
      <c r="B36" s="100" t="s">
        <v>39</v>
      </c>
      <c r="C36" s="100"/>
      <c r="D36" s="100"/>
      <c r="E36" s="100"/>
      <c r="F36" s="100"/>
      <c r="G36" s="100"/>
      <c r="H36" s="100"/>
      <c r="I36" s="43"/>
    </row>
    <row r="37" spans="1:9" ht="12.75">
      <c r="A37" s="41"/>
      <c r="B37" s="101" t="s">
        <v>40</v>
      </c>
      <c r="C37" s="101"/>
      <c r="D37" s="101"/>
      <c r="E37" s="101"/>
      <c r="F37" s="101"/>
      <c r="G37" s="101"/>
      <c r="H37" s="101"/>
      <c r="I37" s="43"/>
    </row>
    <row r="38" spans="1:9" ht="12.75">
      <c r="A38" s="41" t="s">
        <v>41</v>
      </c>
      <c r="B38" s="72" t="s">
        <v>42</v>
      </c>
      <c r="C38" s="73"/>
      <c r="D38" s="13"/>
      <c r="E38" s="13"/>
      <c r="F38" s="13"/>
      <c r="G38" s="55"/>
      <c r="H38" s="74"/>
      <c r="I38" s="43"/>
    </row>
    <row r="39" spans="1:9" ht="13.5" thickBot="1">
      <c r="A39" s="41"/>
      <c r="B39" s="53" t="s">
        <v>25</v>
      </c>
      <c r="C39" s="54"/>
      <c r="D39" s="13"/>
      <c r="E39" s="13"/>
      <c r="F39" s="13"/>
      <c r="G39" s="55"/>
      <c r="H39" s="56"/>
      <c r="I39" s="43"/>
    </row>
    <row r="40" spans="1:9" s="47" customFormat="1" ht="13.5" thickBot="1">
      <c r="A40" s="44"/>
      <c r="B40" s="57" t="s">
        <v>43</v>
      </c>
      <c r="C40" s="54" t="s">
        <v>26</v>
      </c>
      <c r="D40" s="13">
        <v>0.5</v>
      </c>
      <c r="E40" s="20">
        <v>0</v>
      </c>
      <c r="F40" s="22">
        <f>E40*D40</f>
        <v>0</v>
      </c>
      <c r="G40" s="55">
        <v>10</v>
      </c>
      <c r="H40" s="56"/>
      <c r="I40" s="46"/>
    </row>
    <row r="41" spans="1:9" ht="12.75">
      <c r="A41" s="44"/>
      <c r="B41" s="58" t="s">
        <v>44</v>
      </c>
      <c r="C41" s="59"/>
      <c r="D41" s="60"/>
      <c r="E41" s="60"/>
      <c r="F41" s="60">
        <f>SUM(F40)</f>
        <v>0</v>
      </c>
      <c r="G41" s="61">
        <v>10</v>
      </c>
      <c r="H41" s="62">
        <f>F41/G41</f>
        <v>0</v>
      </c>
      <c r="I41" s="43" t="e">
        <f>H41/$E$9*1000</f>
        <v>#VALUE!</v>
      </c>
    </row>
    <row r="42" spans="1:9" s="47" customFormat="1" ht="12.75">
      <c r="A42" s="44"/>
      <c r="B42" s="75"/>
      <c r="C42" s="76"/>
      <c r="D42" s="77"/>
      <c r="E42" s="77"/>
      <c r="F42" s="77"/>
      <c r="G42" s="78"/>
      <c r="H42" s="79"/>
      <c r="I42" s="46"/>
    </row>
    <row r="43" spans="1:9" ht="12.75">
      <c r="A43" s="41" t="s">
        <v>41</v>
      </c>
      <c r="B43" s="72" t="s">
        <v>94</v>
      </c>
      <c r="C43" s="73"/>
      <c r="D43" s="13"/>
      <c r="E43" s="13"/>
      <c r="F43" s="13"/>
      <c r="G43" s="55"/>
      <c r="H43" s="74"/>
      <c r="I43" s="43"/>
    </row>
    <row r="44" spans="1:9" ht="13.5" thickBot="1">
      <c r="A44" s="41"/>
      <c r="B44" s="53" t="s">
        <v>25</v>
      </c>
      <c r="C44" s="54"/>
      <c r="D44" s="13"/>
      <c r="E44" s="13"/>
      <c r="F44" s="13"/>
      <c r="G44" s="55"/>
      <c r="H44" s="56"/>
      <c r="I44" s="43"/>
    </row>
    <row r="45" spans="1:9" s="47" customFormat="1" ht="13.5" thickBot="1">
      <c r="A45" s="44"/>
      <c r="B45" s="57" t="s">
        <v>45</v>
      </c>
      <c r="C45" s="54" t="s">
        <v>30</v>
      </c>
      <c r="D45" s="13">
        <v>2.5</v>
      </c>
      <c r="E45" s="20">
        <v>0</v>
      </c>
      <c r="F45" s="22">
        <f>E45*D45</f>
        <v>0</v>
      </c>
      <c r="G45" s="55">
        <v>10</v>
      </c>
      <c r="H45" s="56"/>
      <c r="I45" s="46"/>
    </row>
    <row r="46" spans="1:9" ht="12.75">
      <c r="A46" s="44"/>
      <c r="B46" s="58" t="s">
        <v>44</v>
      </c>
      <c r="C46" s="59"/>
      <c r="D46" s="60"/>
      <c r="E46" s="60"/>
      <c r="F46" s="60">
        <f>SUM(F45)</f>
        <v>0</v>
      </c>
      <c r="G46" s="61">
        <v>10</v>
      </c>
      <c r="H46" s="62">
        <f>F46/G46</f>
        <v>0</v>
      </c>
      <c r="I46" s="43" t="e">
        <f>H46/$E$9*1000</f>
        <v>#VALUE!</v>
      </c>
    </row>
    <row r="47" spans="1:9" s="47" customFormat="1" ht="12.75">
      <c r="A47" s="44"/>
      <c r="B47" s="75"/>
      <c r="C47" s="76"/>
      <c r="D47" s="77"/>
      <c r="E47" s="77"/>
      <c r="F47" s="77"/>
      <c r="G47" s="78"/>
      <c r="H47" s="79"/>
      <c r="I47" s="46"/>
    </row>
    <row r="48" spans="1:9" ht="12.75">
      <c r="A48" s="44"/>
      <c r="B48" s="80" t="s">
        <v>46</v>
      </c>
      <c r="C48" s="81"/>
      <c r="D48" s="82"/>
      <c r="E48" s="82"/>
      <c r="F48" s="82">
        <f>F41+F46</f>
        <v>0</v>
      </c>
      <c r="G48" s="83"/>
      <c r="H48" s="84">
        <f>SUM(H41,H46)</f>
        <v>0</v>
      </c>
      <c r="I48" s="43" t="e">
        <f>H48/$E$9*1000</f>
        <v>#VALUE!</v>
      </c>
    </row>
    <row r="49" spans="1:9" s="47" customFormat="1" ht="12.75">
      <c r="A49" s="44"/>
      <c r="B49" s="13"/>
      <c r="C49" s="54"/>
      <c r="D49" s="13"/>
      <c r="E49" s="13"/>
      <c r="F49" s="13"/>
      <c r="G49" s="55"/>
      <c r="H49" s="63"/>
      <c r="I49" s="46"/>
    </row>
    <row r="50" spans="1:9" s="13" customFormat="1" ht="12.75">
      <c r="A50" s="64"/>
      <c r="C50" s="54"/>
      <c r="G50" s="55"/>
      <c r="H50" s="63"/>
      <c r="I50" s="63"/>
    </row>
    <row r="51" spans="1:9" ht="12.75">
      <c r="A51" s="41"/>
      <c r="B51" s="100" t="s">
        <v>47</v>
      </c>
      <c r="C51" s="100"/>
      <c r="D51" s="100"/>
      <c r="E51" s="100"/>
      <c r="F51" s="100"/>
      <c r="G51" s="100"/>
      <c r="H51" s="100"/>
      <c r="I51" s="43"/>
    </row>
    <row r="52" spans="1:9" ht="12.75">
      <c r="A52" s="41"/>
      <c r="B52" s="101" t="s">
        <v>48</v>
      </c>
      <c r="C52" s="101"/>
      <c r="D52" s="101"/>
      <c r="E52" s="101"/>
      <c r="F52" s="101"/>
      <c r="G52" s="101"/>
      <c r="H52" s="101"/>
      <c r="I52" s="43"/>
    </row>
    <row r="53" spans="1:9" ht="12.75">
      <c r="A53" s="41" t="s">
        <v>49</v>
      </c>
      <c r="B53" s="72" t="s">
        <v>50</v>
      </c>
      <c r="C53" s="73"/>
      <c r="D53" s="13"/>
      <c r="E53" s="13"/>
      <c r="F53" s="13"/>
      <c r="G53" s="55"/>
      <c r="H53" s="74"/>
      <c r="I53" s="43"/>
    </row>
    <row r="54" spans="1:9" ht="13.5" thickBot="1">
      <c r="A54" s="41"/>
      <c r="B54" s="53" t="s">
        <v>28</v>
      </c>
      <c r="C54" s="54"/>
      <c r="D54" s="13"/>
      <c r="E54" s="13"/>
      <c r="F54" s="13"/>
      <c r="G54" s="55"/>
      <c r="H54" s="56"/>
      <c r="I54" s="43"/>
    </row>
    <row r="55" spans="1:9" ht="12.75">
      <c r="A55" s="41"/>
      <c r="B55" s="85" t="s">
        <v>51</v>
      </c>
      <c r="C55" s="54" t="s">
        <v>30</v>
      </c>
      <c r="D55" s="13">
        <v>50</v>
      </c>
      <c r="E55" s="86">
        <v>0</v>
      </c>
      <c r="F55" s="22">
        <f>E55*D55</f>
        <v>0</v>
      </c>
      <c r="G55" s="55">
        <v>50</v>
      </c>
      <c r="H55" s="56"/>
      <c r="I55" s="43"/>
    </row>
    <row r="56" spans="1:9" s="47" customFormat="1" ht="13.5" thickBot="1">
      <c r="A56" s="44"/>
      <c r="B56" s="57" t="s">
        <v>52</v>
      </c>
      <c r="C56" s="54" t="s">
        <v>30</v>
      </c>
      <c r="D56" s="13">
        <v>70</v>
      </c>
      <c r="E56" s="87">
        <v>0</v>
      </c>
      <c r="F56" s="22">
        <f>E56*D56</f>
        <v>0</v>
      </c>
      <c r="G56" s="55">
        <v>50</v>
      </c>
      <c r="H56" s="56"/>
      <c r="I56" s="46"/>
    </row>
    <row r="57" spans="1:9" ht="12.75">
      <c r="A57" s="44"/>
      <c r="B57" s="58" t="s">
        <v>53</v>
      </c>
      <c r="C57" s="59"/>
      <c r="D57" s="60"/>
      <c r="E57" s="60"/>
      <c r="F57" s="60">
        <f>SUM(F55:F56)</f>
        <v>0</v>
      </c>
      <c r="G57" s="61">
        <v>50</v>
      </c>
      <c r="H57" s="62">
        <f>F57/G57</f>
        <v>0</v>
      </c>
      <c r="I57" s="43" t="e">
        <f>H57/$E$9*1000</f>
        <v>#VALUE!</v>
      </c>
    </row>
    <row r="58" spans="1:9" s="47" customFormat="1" ht="12.75">
      <c r="A58" s="44"/>
      <c r="B58" s="75"/>
      <c r="C58" s="76"/>
      <c r="D58" s="77"/>
      <c r="E58" s="77"/>
      <c r="F58" s="77"/>
      <c r="G58" s="78"/>
      <c r="H58" s="79"/>
      <c r="I58" s="46"/>
    </row>
    <row r="59" spans="1:9" ht="12.75">
      <c r="A59" s="44"/>
      <c r="B59" s="80" t="s">
        <v>53</v>
      </c>
      <c r="C59" s="81"/>
      <c r="D59" s="82"/>
      <c r="E59" s="82"/>
      <c r="F59" s="82">
        <f>F57</f>
        <v>0</v>
      </c>
      <c r="G59" s="83"/>
      <c r="H59" s="84">
        <f>H57</f>
        <v>0</v>
      </c>
      <c r="I59" s="43" t="e">
        <f>H59/$E$9*1000</f>
        <v>#VALUE!</v>
      </c>
    </row>
    <row r="60" spans="1:9" s="13" customFormat="1" ht="12.75">
      <c r="A60" s="64"/>
      <c r="C60" s="54"/>
      <c r="G60" s="55"/>
      <c r="H60" s="63"/>
      <c r="I60" s="63"/>
    </row>
    <row r="61" spans="1:9" s="13" customFormat="1" ht="12.75">
      <c r="A61" s="64"/>
      <c r="C61" s="54"/>
      <c r="G61" s="55"/>
      <c r="H61" s="63"/>
      <c r="I61" s="63"/>
    </row>
    <row r="62" spans="1:9" ht="12.75">
      <c r="A62" s="41"/>
      <c r="B62" s="100" t="s">
        <v>54</v>
      </c>
      <c r="C62" s="100"/>
      <c r="D62" s="100"/>
      <c r="E62" s="100"/>
      <c r="F62" s="100"/>
      <c r="G62" s="100"/>
      <c r="H62" s="100"/>
      <c r="I62" s="43"/>
    </row>
    <row r="63" spans="1:9" s="47" customFormat="1" ht="12.75">
      <c r="A63" s="44"/>
      <c r="B63" s="45"/>
      <c r="C63" s="45"/>
      <c r="D63" s="45"/>
      <c r="E63" s="45"/>
      <c r="F63" s="45"/>
      <c r="G63" s="45"/>
      <c r="H63" s="45"/>
      <c r="I63" s="46"/>
    </row>
    <row r="64" spans="1:9" s="47" customFormat="1" ht="12.75">
      <c r="A64" s="44"/>
      <c r="B64" s="45"/>
      <c r="C64" s="45"/>
      <c r="D64" s="45"/>
      <c r="E64" s="45"/>
      <c r="F64" s="45"/>
      <c r="G64" s="45"/>
      <c r="H64" s="45"/>
      <c r="I64" s="46"/>
    </row>
    <row r="65" spans="1:9" ht="12.75">
      <c r="A65" s="41"/>
      <c r="B65" s="101" t="s">
        <v>55</v>
      </c>
      <c r="C65" s="101"/>
      <c r="D65" s="101"/>
      <c r="E65" s="101"/>
      <c r="F65" s="101"/>
      <c r="G65" s="101"/>
      <c r="H65" s="101"/>
      <c r="I65" s="43"/>
    </row>
    <row r="66" spans="1:9" ht="12.75">
      <c r="A66" s="41" t="s">
        <v>56</v>
      </c>
      <c r="B66" s="72" t="s">
        <v>57</v>
      </c>
      <c r="C66" s="73"/>
      <c r="D66" s="13"/>
      <c r="E66" s="13"/>
      <c r="F66" s="13"/>
      <c r="G66" s="55"/>
      <c r="H66" s="74"/>
      <c r="I66" s="43"/>
    </row>
    <row r="67" spans="1:9" ht="13.5" thickBot="1">
      <c r="A67" s="41"/>
      <c r="B67" s="53" t="s">
        <v>28</v>
      </c>
      <c r="C67" s="54"/>
      <c r="D67" s="13"/>
      <c r="E67" s="13"/>
      <c r="F67" s="13"/>
      <c r="G67" s="55"/>
      <c r="H67" s="56"/>
      <c r="I67" s="43"/>
    </row>
    <row r="68" spans="1:9" ht="12.75">
      <c r="A68" s="41"/>
      <c r="B68" s="85" t="s">
        <v>58</v>
      </c>
      <c r="C68" s="54" t="s">
        <v>26</v>
      </c>
      <c r="D68" s="13">
        <v>50</v>
      </c>
      <c r="E68" s="86">
        <v>0</v>
      </c>
      <c r="F68" s="22">
        <f>E68*D68</f>
        <v>0</v>
      </c>
      <c r="G68" s="55">
        <v>200</v>
      </c>
      <c r="H68" s="56"/>
      <c r="I68" s="43"/>
    </row>
    <row r="69" spans="1:9" ht="12.75">
      <c r="A69" s="41"/>
      <c r="B69" s="85" t="s">
        <v>59</v>
      </c>
      <c r="C69" s="54" t="s">
        <v>26</v>
      </c>
      <c r="D69" s="13">
        <v>100</v>
      </c>
      <c r="E69" s="88">
        <v>0</v>
      </c>
      <c r="F69" s="22">
        <f>E69*D69</f>
        <v>0</v>
      </c>
      <c r="G69" s="55">
        <v>200</v>
      </c>
      <c r="H69" s="56"/>
      <c r="I69" s="43"/>
    </row>
    <row r="70" spans="1:9" s="47" customFormat="1" ht="12.75">
      <c r="A70" s="44"/>
      <c r="B70" s="85" t="s">
        <v>60</v>
      </c>
      <c r="C70" s="54" t="s">
        <v>26</v>
      </c>
      <c r="D70" s="13">
        <v>200</v>
      </c>
      <c r="E70" s="88">
        <v>0</v>
      </c>
      <c r="F70" s="22">
        <f>E70*D70</f>
        <v>0</v>
      </c>
      <c r="G70" s="55">
        <v>200</v>
      </c>
      <c r="H70" s="56"/>
      <c r="I70" s="46"/>
    </row>
    <row r="71" spans="1:9" s="47" customFormat="1" ht="12.75">
      <c r="A71" s="44"/>
      <c r="B71" s="85" t="s">
        <v>61</v>
      </c>
      <c r="C71" s="54" t="s">
        <v>26</v>
      </c>
      <c r="D71" s="13">
        <v>350</v>
      </c>
      <c r="E71" s="88">
        <v>0</v>
      </c>
      <c r="F71" s="22">
        <f>E71*D71</f>
        <v>0</v>
      </c>
      <c r="G71" s="55">
        <v>200</v>
      </c>
      <c r="H71" s="56"/>
      <c r="I71" s="46"/>
    </row>
    <row r="72" spans="1:9" s="47" customFormat="1" ht="13.5" thickBot="1">
      <c r="A72" s="44"/>
      <c r="B72" s="85" t="s">
        <v>62</v>
      </c>
      <c r="C72" s="54" t="s">
        <v>26</v>
      </c>
      <c r="D72" s="13">
        <v>1400</v>
      </c>
      <c r="E72" s="87">
        <v>0</v>
      </c>
      <c r="F72" s="22">
        <f>E72*D72</f>
        <v>0</v>
      </c>
      <c r="G72" s="55">
        <v>200</v>
      </c>
      <c r="H72" s="56"/>
      <c r="I72" s="46"/>
    </row>
    <row r="73" spans="1:9" ht="12.75">
      <c r="A73" s="44"/>
      <c r="B73" s="58" t="s">
        <v>63</v>
      </c>
      <c r="C73" s="59"/>
      <c r="D73" s="60"/>
      <c r="E73" s="60"/>
      <c r="F73" s="60">
        <f>SUM(F68:F72)</f>
        <v>0</v>
      </c>
      <c r="G73" s="61">
        <v>200</v>
      </c>
      <c r="H73" s="62">
        <f>F73/G73</f>
        <v>0</v>
      </c>
      <c r="I73" s="43" t="e">
        <f>H73/$E$9*1000</f>
        <v>#VALUE!</v>
      </c>
    </row>
    <row r="74" spans="1:9" s="47" customFormat="1" ht="12.75">
      <c r="A74" s="44"/>
      <c r="B74" s="75"/>
      <c r="C74" s="76"/>
      <c r="D74" s="77"/>
      <c r="E74" s="77"/>
      <c r="F74" s="77"/>
      <c r="G74" s="78"/>
      <c r="H74" s="79"/>
      <c r="I74" s="46"/>
    </row>
    <row r="75" spans="1:9" ht="12.75">
      <c r="A75" s="41" t="s">
        <v>56</v>
      </c>
      <c r="B75" s="72" t="s">
        <v>64</v>
      </c>
      <c r="C75" s="73"/>
      <c r="D75" s="13"/>
      <c r="E75" s="13"/>
      <c r="F75" s="13"/>
      <c r="G75" s="55"/>
      <c r="H75" s="74"/>
      <c r="I75" s="43"/>
    </row>
    <row r="76" spans="1:9" ht="13.5" thickBot="1">
      <c r="A76" s="41"/>
      <c r="B76" s="53" t="s">
        <v>28</v>
      </c>
      <c r="C76" s="54"/>
      <c r="D76" s="13"/>
      <c r="E76" s="13"/>
      <c r="F76" s="13"/>
      <c r="G76" s="55"/>
      <c r="H76" s="56"/>
      <c r="I76" s="43"/>
    </row>
    <row r="77" spans="1:9" ht="12.75">
      <c r="A77" s="41"/>
      <c r="B77" s="85" t="s">
        <v>65</v>
      </c>
      <c r="C77" s="54" t="s">
        <v>26</v>
      </c>
      <c r="D77" s="13">
        <v>100</v>
      </c>
      <c r="E77" s="86">
        <v>0</v>
      </c>
      <c r="F77" s="22">
        <f>E77*D77</f>
        <v>0</v>
      </c>
      <c r="G77" s="55">
        <v>200</v>
      </c>
      <c r="H77" s="56"/>
      <c r="I77" s="43"/>
    </row>
    <row r="78" spans="1:9" ht="12.75">
      <c r="A78" s="41"/>
      <c r="B78" s="85" t="s">
        <v>66</v>
      </c>
      <c r="C78" s="54" t="s">
        <v>26</v>
      </c>
      <c r="D78" s="13">
        <v>200</v>
      </c>
      <c r="E78" s="88">
        <v>0</v>
      </c>
      <c r="F78" s="22">
        <f>E78*D78</f>
        <v>0</v>
      </c>
      <c r="G78" s="55">
        <v>200</v>
      </c>
      <c r="H78" s="56"/>
      <c r="I78" s="43"/>
    </row>
    <row r="79" spans="1:9" s="47" customFormat="1" ht="13.5" thickBot="1">
      <c r="A79" s="44"/>
      <c r="B79" s="85" t="s">
        <v>67</v>
      </c>
      <c r="C79" s="54" t="s">
        <v>26</v>
      </c>
      <c r="D79" s="13">
        <v>400</v>
      </c>
      <c r="E79" s="87">
        <v>0</v>
      </c>
      <c r="F79" s="22">
        <f>E79*D79</f>
        <v>0</v>
      </c>
      <c r="G79" s="55">
        <v>200</v>
      </c>
      <c r="H79" s="56"/>
      <c r="I79" s="46"/>
    </row>
    <row r="80" spans="1:9" ht="12.75">
      <c r="A80" s="44"/>
      <c r="B80" s="58" t="s">
        <v>68</v>
      </c>
      <c r="C80" s="59"/>
      <c r="D80" s="60"/>
      <c r="E80" s="60"/>
      <c r="F80" s="60">
        <f>SUM(F77:F79)</f>
        <v>0</v>
      </c>
      <c r="G80" s="61">
        <v>200</v>
      </c>
      <c r="H80" s="62">
        <f>F80/G80</f>
        <v>0</v>
      </c>
      <c r="I80" s="43" t="e">
        <f>H80/$E$9*1000</f>
        <v>#VALUE!</v>
      </c>
    </row>
    <row r="81" spans="1:9" s="47" customFormat="1" ht="12.75">
      <c r="A81" s="44"/>
      <c r="B81" s="75"/>
      <c r="C81" s="76"/>
      <c r="D81" s="77"/>
      <c r="E81" s="77"/>
      <c r="F81" s="77"/>
      <c r="G81" s="78"/>
      <c r="H81" s="79"/>
      <c r="I81" s="46"/>
    </row>
    <row r="82" spans="1:9" ht="12.75">
      <c r="A82" s="44"/>
      <c r="B82" s="80" t="s">
        <v>69</v>
      </c>
      <c r="C82" s="81"/>
      <c r="D82" s="82"/>
      <c r="E82" s="82"/>
      <c r="F82" s="82">
        <f>F73+F80</f>
        <v>0</v>
      </c>
      <c r="G82" s="83"/>
      <c r="H82" s="84">
        <f>H73+H80</f>
        <v>0</v>
      </c>
      <c r="I82" s="43" t="e">
        <f>H82/$E$9*1000</f>
        <v>#VALUE!</v>
      </c>
    </row>
    <row r="83" spans="1:9" s="47" customFormat="1" ht="12.75">
      <c r="A83" s="44"/>
      <c r="B83" s="13"/>
      <c r="C83" s="54"/>
      <c r="D83" s="13"/>
      <c r="E83" s="13"/>
      <c r="F83" s="13"/>
      <c r="G83" s="55"/>
      <c r="H83" s="63"/>
      <c r="I83" s="46"/>
    </row>
    <row r="84" spans="1:9" s="47" customFormat="1" ht="12.75">
      <c r="A84" s="44"/>
      <c r="B84" s="13"/>
      <c r="C84" s="54"/>
      <c r="D84" s="13"/>
      <c r="E84" s="13"/>
      <c r="F84" s="13"/>
      <c r="G84" s="55"/>
      <c r="H84" s="63"/>
      <c r="I84" s="46"/>
    </row>
    <row r="85" spans="1:9" ht="12.75">
      <c r="A85" s="41"/>
      <c r="B85" s="101" t="s">
        <v>70</v>
      </c>
      <c r="C85" s="101"/>
      <c r="D85" s="101"/>
      <c r="E85" s="101"/>
      <c r="F85" s="101"/>
      <c r="G85" s="101"/>
      <c r="H85" s="101"/>
      <c r="I85" s="43"/>
    </row>
    <row r="86" spans="1:9" ht="12.75">
      <c r="A86" s="41" t="s">
        <v>71</v>
      </c>
      <c r="B86" s="72" t="s">
        <v>72</v>
      </c>
      <c r="C86" s="73"/>
      <c r="D86" s="13"/>
      <c r="E86" s="13"/>
      <c r="F86" s="13"/>
      <c r="G86" s="55"/>
      <c r="H86" s="74"/>
      <c r="I86" s="43"/>
    </row>
    <row r="87" spans="1:9" ht="13.5" thickBot="1">
      <c r="A87" s="41"/>
      <c r="B87" s="53" t="s">
        <v>28</v>
      </c>
      <c r="C87" s="54"/>
      <c r="D87" s="13"/>
      <c r="E87" s="13"/>
      <c r="F87" s="13"/>
      <c r="G87" s="55"/>
      <c r="H87" s="56"/>
      <c r="I87" s="43"/>
    </row>
    <row r="88" spans="1:9" ht="12.75">
      <c r="A88" s="41"/>
      <c r="B88" s="85" t="s">
        <v>73</v>
      </c>
      <c r="C88" s="54" t="s">
        <v>26</v>
      </c>
      <c r="D88" s="13">
        <v>100</v>
      </c>
      <c r="E88" s="86">
        <v>0</v>
      </c>
      <c r="F88" s="22">
        <f>E88*D88</f>
        <v>0</v>
      </c>
      <c r="G88" s="55">
        <v>200</v>
      </c>
      <c r="H88" s="56"/>
      <c r="I88" s="43"/>
    </row>
    <row r="89" spans="1:9" ht="13.5" thickBot="1">
      <c r="A89" s="41"/>
      <c r="B89" s="85" t="s">
        <v>74</v>
      </c>
      <c r="C89" s="54" t="s">
        <v>26</v>
      </c>
      <c r="D89" s="13">
        <v>1.5</v>
      </c>
      <c r="E89" s="87">
        <v>0</v>
      </c>
      <c r="F89" s="22">
        <f>E89*D89</f>
        <v>0</v>
      </c>
      <c r="G89" s="55">
        <v>200</v>
      </c>
      <c r="H89" s="56"/>
      <c r="I89" s="43"/>
    </row>
    <row r="90" spans="1:9" ht="15" customHeight="1">
      <c r="A90" s="44"/>
      <c r="B90" s="58" t="s">
        <v>75</v>
      </c>
      <c r="C90" s="59"/>
      <c r="D90" s="60"/>
      <c r="E90" s="60"/>
      <c r="F90" s="60">
        <f>SUM(F88:F89)</f>
        <v>0</v>
      </c>
      <c r="G90" s="61">
        <v>200</v>
      </c>
      <c r="H90" s="62">
        <f>F90/G90</f>
        <v>0</v>
      </c>
      <c r="I90" s="43" t="e">
        <f>H90/$E$9*1000</f>
        <v>#VALUE!</v>
      </c>
    </row>
    <row r="91" spans="1:9" s="47" customFormat="1" ht="12.75">
      <c r="A91" s="44"/>
      <c r="B91" s="75"/>
      <c r="C91" s="76"/>
      <c r="D91" s="77"/>
      <c r="E91" s="77"/>
      <c r="F91" s="77"/>
      <c r="G91" s="78"/>
      <c r="H91" s="79"/>
      <c r="I91" s="46"/>
    </row>
    <row r="92" spans="1:9" ht="12.75">
      <c r="A92" s="44"/>
      <c r="B92" s="80" t="s">
        <v>76</v>
      </c>
      <c r="C92" s="81"/>
      <c r="D92" s="82"/>
      <c r="E92" s="82"/>
      <c r="F92" s="82">
        <f>F90</f>
        <v>0</v>
      </c>
      <c r="G92" s="83"/>
      <c r="H92" s="84">
        <f>H90</f>
        <v>0</v>
      </c>
      <c r="I92" s="43" t="e">
        <f>H92/$E$9*1000</f>
        <v>#VALUE!</v>
      </c>
    </row>
    <row r="93" spans="1:9" s="47" customFormat="1" ht="12.75">
      <c r="A93" s="44"/>
      <c r="B93" s="13"/>
      <c r="C93" s="54"/>
      <c r="D93" s="13"/>
      <c r="E93" s="13"/>
      <c r="F93" s="13"/>
      <c r="G93" s="55"/>
      <c r="H93" s="63"/>
      <c r="I93" s="46"/>
    </row>
    <row r="94" ht="12" customHeight="1"/>
    <row r="95" spans="1:9" ht="12.75">
      <c r="A95" s="41"/>
      <c r="B95" s="101" t="s">
        <v>77</v>
      </c>
      <c r="C95" s="101"/>
      <c r="D95" s="101"/>
      <c r="E95" s="101"/>
      <c r="F95" s="101"/>
      <c r="G95" s="101"/>
      <c r="H95" s="101"/>
      <c r="I95" s="43"/>
    </row>
    <row r="96" spans="1:9" ht="12.75">
      <c r="A96" s="41" t="s">
        <v>78</v>
      </c>
      <c r="B96" s="72" t="s">
        <v>79</v>
      </c>
      <c r="C96" s="73"/>
      <c r="D96" s="13"/>
      <c r="E96" s="13"/>
      <c r="F96" s="13"/>
      <c r="G96" s="55"/>
      <c r="H96" s="74"/>
      <c r="I96" s="43"/>
    </row>
    <row r="97" spans="1:9" ht="13.5" thickBot="1">
      <c r="A97" s="41"/>
      <c r="B97" s="53" t="s">
        <v>28</v>
      </c>
      <c r="C97" s="54"/>
      <c r="D97" s="13"/>
      <c r="E97" s="13"/>
      <c r="F97" s="13"/>
      <c r="G97" s="55"/>
      <c r="H97" s="56"/>
      <c r="I97" s="43"/>
    </row>
    <row r="98" spans="1:9" ht="12.75">
      <c r="A98" s="41"/>
      <c r="B98" s="85" t="s">
        <v>80</v>
      </c>
      <c r="C98" s="54" t="s">
        <v>26</v>
      </c>
      <c r="D98" s="13">
        <v>50</v>
      </c>
      <c r="E98" s="89">
        <v>0</v>
      </c>
      <c r="F98" s="22">
        <f>E98*D98</f>
        <v>0</v>
      </c>
      <c r="G98" s="55">
        <v>400</v>
      </c>
      <c r="H98" s="56"/>
      <c r="I98" s="43"/>
    </row>
    <row r="99" spans="1:9" ht="12.75">
      <c r="A99" s="41"/>
      <c r="B99" s="85" t="s">
        <v>81</v>
      </c>
      <c r="C99" s="54" t="s">
        <v>26</v>
      </c>
      <c r="D99" s="13">
        <v>200</v>
      </c>
      <c r="E99" s="88">
        <v>0</v>
      </c>
      <c r="F99" s="22">
        <f>E99*D99</f>
        <v>0</v>
      </c>
      <c r="G99" s="55">
        <v>400</v>
      </c>
      <c r="H99" s="56"/>
      <c r="I99" s="43"/>
    </row>
    <row r="100" spans="1:9" ht="13.5" thickBot="1">
      <c r="A100" s="41"/>
      <c r="B100" s="85" t="s">
        <v>82</v>
      </c>
      <c r="C100" s="54" t="s">
        <v>26</v>
      </c>
      <c r="D100" s="13">
        <v>2800</v>
      </c>
      <c r="E100" s="87">
        <v>0</v>
      </c>
      <c r="F100" s="22">
        <f>E100*D100</f>
        <v>0</v>
      </c>
      <c r="G100" s="55">
        <v>400</v>
      </c>
      <c r="H100" s="56"/>
      <c r="I100" s="43"/>
    </row>
    <row r="101" spans="1:9" ht="15" customHeight="1">
      <c r="A101" s="44"/>
      <c r="B101" s="58" t="s">
        <v>83</v>
      </c>
      <c r="C101" s="59"/>
      <c r="D101" s="60"/>
      <c r="E101" s="60"/>
      <c r="F101" s="60">
        <f>SUM(F98:F100)</f>
        <v>0</v>
      </c>
      <c r="G101" s="61">
        <v>400</v>
      </c>
      <c r="H101" s="62">
        <f>F101/G101</f>
        <v>0</v>
      </c>
      <c r="I101" s="43" t="e">
        <f>H101/$E$9*1000</f>
        <v>#VALUE!</v>
      </c>
    </row>
    <row r="102" spans="1:9" s="47" customFormat="1" ht="15" customHeight="1">
      <c r="A102" s="44"/>
      <c r="B102" s="75"/>
      <c r="C102" s="76"/>
      <c r="D102" s="77"/>
      <c r="E102" s="77"/>
      <c r="F102" s="50"/>
      <c r="G102" s="51"/>
      <c r="H102" s="52"/>
      <c r="I102" s="46"/>
    </row>
    <row r="103" spans="1:9" ht="12.75">
      <c r="A103" s="41" t="s">
        <v>78</v>
      </c>
      <c r="B103" s="72" t="s">
        <v>84</v>
      </c>
      <c r="C103" s="73"/>
      <c r="D103" s="13"/>
      <c r="E103" s="13"/>
      <c r="F103" s="13"/>
      <c r="G103" s="55"/>
      <c r="H103" s="56"/>
      <c r="I103" s="43"/>
    </row>
    <row r="104" spans="1:9" ht="13.5" thickBot="1">
      <c r="A104" s="41"/>
      <c r="B104" s="53" t="s">
        <v>28</v>
      </c>
      <c r="C104" s="54"/>
      <c r="D104" s="13"/>
      <c r="E104" s="13"/>
      <c r="F104" s="13"/>
      <c r="G104" s="55"/>
      <c r="H104" s="56"/>
      <c r="I104" s="43"/>
    </row>
    <row r="105" spans="1:9" ht="13.5" thickBot="1">
      <c r="A105" s="41"/>
      <c r="B105" s="85" t="s">
        <v>85</v>
      </c>
      <c r="C105" s="54" t="s">
        <v>30</v>
      </c>
      <c r="D105" s="13">
        <v>200</v>
      </c>
      <c r="E105" s="90">
        <v>0</v>
      </c>
      <c r="F105" s="22">
        <f>E105*D105</f>
        <v>0</v>
      </c>
      <c r="G105" s="55">
        <v>400</v>
      </c>
      <c r="H105" s="56"/>
      <c r="I105" s="43"/>
    </row>
    <row r="106" spans="1:9" ht="15" customHeight="1">
      <c r="A106" s="44"/>
      <c r="B106" s="58" t="s">
        <v>86</v>
      </c>
      <c r="C106" s="59"/>
      <c r="D106" s="60"/>
      <c r="E106" s="60"/>
      <c r="F106" s="60">
        <f>SUM(F105)</f>
        <v>0</v>
      </c>
      <c r="G106" s="61">
        <v>400</v>
      </c>
      <c r="H106" s="62">
        <f>F106/G106</f>
        <v>0</v>
      </c>
      <c r="I106" s="43" t="e">
        <f>H106/$E$9*1000</f>
        <v>#VALUE!</v>
      </c>
    </row>
    <row r="107" spans="1:9" s="47" customFormat="1" ht="15" customHeight="1">
      <c r="A107" s="44"/>
      <c r="B107" s="48"/>
      <c r="C107" s="49"/>
      <c r="D107" s="50"/>
      <c r="E107" s="50"/>
      <c r="F107" s="50"/>
      <c r="G107" s="51"/>
      <c r="H107" s="52"/>
      <c r="I107" s="46"/>
    </row>
    <row r="108" spans="1:9" ht="12.75">
      <c r="A108" s="44"/>
      <c r="B108" s="80" t="s">
        <v>87</v>
      </c>
      <c r="C108" s="81"/>
      <c r="D108" s="82"/>
      <c r="E108" s="82"/>
      <c r="F108" s="82">
        <f>F101+F106</f>
        <v>0</v>
      </c>
      <c r="G108" s="83"/>
      <c r="H108" s="84">
        <f>H101+H106</f>
        <v>0</v>
      </c>
      <c r="I108" s="43" t="e">
        <f>H108/$E$9*1000</f>
        <v>#VALUE!</v>
      </c>
    </row>
    <row r="111" spans="1:9" ht="12.75">
      <c r="A111" s="41"/>
      <c r="B111" s="101" t="s">
        <v>88</v>
      </c>
      <c r="C111" s="101"/>
      <c r="D111" s="101"/>
      <c r="E111" s="101"/>
      <c r="F111" s="101"/>
      <c r="G111" s="101"/>
      <c r="H111" s="101"/>
      <c r="I111" s="43"/>
    </row>
    <row r="112" spans="1:9" ht="12.75">
      <c r="A112" s="41" t="s">
        <v>89</v>
      </c>
      <c r="B112" s="72" t="s">
        <v>90</v>
      </c>
      <c r="C112" s="73"/>
      <c r="D112" s="13"/>
      <c r="E112" s="13"/>
      <c r="F112" s="13"/>
      <c r="G112" s="55"/>
      <c r="H112" s="74"/>
      <c r="I112" s="43"/>
    </row>
    <row r="113" spans="1:9" ht="13.5" thickBot="1">
      <c r="A113" s="41"/>
      <c r="B113" s="53" t="s">
        <v>25</v>
      </c>
      <c r="C113" s="54"/>
      <c r="D113" s="13"/>
      <c r="E113" s="13"/>
      <c r="F113" s="13"/>
      <c r="G113" s="55"/>
      <c r="H113" s="56"/>
      <c r="I113" s="43"/>
    </row>
    <row r="114" spans="1:9" ht="13.5" thickBot="1">
      <c r="A114" s="41"/>
      <c r="B114" s="85" t="s">
        <v>91</v>
      </c>
      <c r="C114" s="54" t="s">
        <v>26</v>
      </c>
      <c r="D114" s="13">
        <v>4.2</v>
      </c>
      <c r="E114" s="20">
        <v>0</v>
      </c>
      <c r="F114" s="22">
        <f>E114*D114</f>
        <v>0</v>
      </c>
      <c r="G114" s="55">
        <v>0.8</v>
      </c>
      <c r="H114" s="56"/>
      <c r="I114" s="43"/>
    </row>
    <row r="115" spans="1:9" ht="15" customHeight="1">
      <c r="A115" s="44"/>
      <c r="B115" s="58" t="s">
        <v>92</v>
      </c>
      <c r="C115" s="59"/>
      <c r="D115" s="60"/>
      <c r="E115" s="60"/>
      <c r="F115" s="60">
        <f>SUM(F114)</f>
        <v>0</v>
      </c>
      <c r="G115" s="61">
        <v>0.8</v>
      </c>
      <c r="H115" s="62">
        <f>F115/G115</f>
        <v>0</v>
      </c>
      <c r="I115" s="43" t="e">
        <f>H115/$E$9*1000</f>
        <v>#VALUE!</v>
      </c>
    </row>
    <row r="116" spans="1:9" s="47" customFormat="1" ht="12.75">
      <c r="A116" s="44"/>
      <c r="B116" s="75"/>
      <c r="C116" s="76"/>
      <c r="D116" s="77"/>
      <c r="E116" s="77"/>
      <c r="F116" s="77"/>
      <c r="G116" s="78"/>
      <c r="H116" s="79"/>
      <c r="I116" s="46"/>
    </row>
    <row r="117" spans="1:9" ht="12.75">
      <c r="A117" s="44"/>
      <c r="B117" s="80" t="s">
        <v>93</v>
      </c>
      <c r="C117" s="81"/>
      <c r="D117" s="82"/>
      <c r="E117" s="82"/>
      <c r="F117" s="82">
        <f>F115</f>
        <v>0</v>
      </c>
      <c r="G117" s="83"/>
      <c r="H117" s="84">
        <f>H115</f>
        <v>0</v>
      </c>
      <c r="I117" s="43" t="e">
        <f>H117/$E$9*1000</f>
        <v>#VALUE!</v>
      </c>
    </row>
  </sheetData>
  <mergeCells count="16">
    <mergeCell ref="B65:H65"/>
    <mergeCell ref="B85:H85"/>
    <mergeCell ref="B95:H95"/>
    <mergeCell ref="B111:H111"/>
    <mergeCell ref="B37:H37"/>
    <mergeCell ref="B51:H51"/>
    <mergeCell ref="B52:H52"/>
    <mergeCell ref="B62:H62"/>
    <mergeCell ref="B15:H15"/>
    <mergeCell ref="B16:H16"/>
    <mergeCell ref="B18:H18"/>
    <mergeCell ref="B36:H36"/>
    <mergeCell ref="A12:A13"/>
    <mergeCell ref="B12:B13"/>
    <mergeCell ref="C12:C13"/>
    <mergeCell ref="D12:D13"/>
  </mergeCells>
  <conditionalFormatting sqref="E9">
    <cfRule type="cellIs" priority="1" dxfId="0" operator="lessThan" stopIfTrue="1">
      <formula>$F$9+$G$9+$H$9+$I$9</formula>
    </cfRule>
  </conditionalFormatting>
  <conditionalFormatting sqref="E10">
    <cfRule type="cellIs" priority="2" dxfId="0" operator="lessThan" stopIfTrue="1">
      <formula>$F$10+$G$10+$H$10+$I$10</formula>
    </cfRule>
  </conditionalFormatting>
  <conditionalFormatting sqref="E7">
    <cfRule type="cellIs" priority="3" dxfId="1" operator="notEqual" stopIfTrue="1">
      <formula>$E$4=330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dr21028</dc:creator>
  <cp:keywords/>
  <dc:description/>
  <cp:lastModifiedBy>dr21028</cp:lastModifiedBy>
  <cp:lastPrinted>2008-03-17T16:17:26Z</cp:lastPrinted>
  <dcterms:created xsi:type="dcterms:W3CDTF">2008-03-04T14:48:19Z</dcterms:created>
  <dcterms:modified xsi:type="dcterms:W3CDTF">2009-02-19T11:25:51Z</dcterms:modified>
  <cp:category/>
  <cp:version/>
  <cp:contentType/>
  <cp:contentStatus/>
</cp:coreProperties>
</file>